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urchase order"/>
    <sheet r:id="rId2" sheetId="2" name="Deliveries"/>
    <sheet r:id="rId3" sheetId="3" name="PO log"/>
  </sheets>
  <definedNames/>
  <calcPr/>
</workbook>
</file>

<file path=xl/sharedStrings.xml><?xml version="1.0" encoding="utf-8"?>
<sst xmlns="http://schemas.openxmlformats.org/spreadsheetml/2006/main">
  <si>
    <t>Purchase order</t>
  </si>
  <si>
    <t>PO number</t>
  </si>
  <si>
    <t>PO-0207 (sample)</t>
  </si>
  <si>
    <t>Revision</t>
  </si>
  <si>
    <t>Rev 1, Wed 15 Oct: cement 94 → 114 bags (stair flight)</t>
  </si>
  <si>
    <t>Date issued</t>
  </si>
  <si>
    <t>Tue 14 Oct</t>
  </si>
  <si>
    <t>Project / site</t>
  </si>
  <si>
    <t>Hillside House (sample)</t>
  </si>
  <si>
    <t>Phase / work</t>
  </si>
  <si>
    <t>Structure · first-floor slab</t>
  </si>
  <si>
    <t>Requisition no.</t>
  </si>
  <si>
    <t>MR-0118</t>
  </si>
  <si>
    <t>Supplier</t>
  </si>
  <si>
    <t>Supplier A (sample)</t>
  </si>
  <si>
    <t>Quote reference / valid until</t>
  </si>
  <si>
    <t>Q-311 · valid 14 days</t>
  </si>
  <si>
    <t>Deliver to / receiver</t>
  </si>
  <si>
    <t>Site store · storekeeper (site contact on the order)</t>
  </si>
  <si>
    <t>Needed on site by</t>
  </si>
  <si>
    <t>Thu 16 Oct, 7 am · deliveries 7 am to 4 pm</t>
  </si>
  <si>
    <t>Part deliveries</t>
  </si>
  <si>
    <t>Allowed · balance within 3 working days</t>
  </si>
  <si>
    <t>Payment terms</t>
  </si>
  <si>
    <t>30 days from a correct bill matched to the order and delivery notes</t>
  </si>
  <si>
    <t>Line</t>
  </si>
  <si>
    <t>Item and specification</t>
  </si>
  <si>
    <t>Unit</t>
  </si>
  <si>
    <t>Quantity</t>
  </si>
  <si>
    <t>Rate</t>
  </si>
  <si>
    <t>Amount</t>
  </si>
  <si>
    <t>Cement, 50 kg bag, type per specification</t>
  </si>
  <si>
    <t>bag</t>
  </si>
  <si>
    <t>Steel bar 12 mm, grade per drawing S-04</t>
  </si>
  <si>
    <t>t</t>
  </si>
  <si>
    <t>Steel bar 10 mm, grade per drawing S-04</t>
  </si>
  <si>
    <t>Binding wire</t>
  </si>
  <si>
    <t>kg</t>
  </si>
  <si>
    <t>Subtotal</t>
  </si>
  <si>
    <t>Delivery to site</t>
  </si>
  <si>
    <t>Total before tax</t>
  </si>
  <si>
    <t>Tax rate (sample; use your own)</t>
  </si>
  <si>
    <t>Tax</t>
  </si>
  <si>
    <t>Total</t>
  </si>
  <si>
    <t>Terms (summary; agree full terms with your supplier)</t>
  </si>
  <si>
    <t>Quote PO number and line on every delivery note and bill.</t>
  </si>
  <si>
    <t>Deliver to the address above in the hours stated; the receiver signs for counted quantities only.</t>
  </si>
  <si>
    <t>Short, damaged or wrong items may be rejected at delivery; rejected items are not paid for.</t>
  </si>
  <si>
    <t>No substitutions or price changes without a written revision of this order.</t>
  </si>
  <si>
    <t>Steel deliveries come with the mill or test certificate the specification asks for.</t>
  </si>
  <si>
    <t>Authorised by, date</t>
  </si>
  <si>
    <t>Accepted by supplier, date</t>
  </si>
  <si>
    <t>Sample figures, not market rates. Amount = quantity × rate. Rev 1 is the current version; keep Rev 0 in the PO log.</t>
  </si>
  <si>
    <t>Deliveries against the order</t>
  </si>
  <si>
    <t>Delivery note</t>
  </si>
  <si>
    <t>Date</t>
  </si>
  <si>
    <t>PO line</t>
  </si>
  <si>
    <t>Delivered</t>
  </si>
  <si>
    <t>Rejected</t>
  </si>
  <si>
    <t>Accepted</t>
  </si>
  <si>
    <t>Reason for rejection</t>
  </si>
  <si>
    <t>DN-5512</t>
  </si>
  <si>
    <t>Thu 16 Oct</t>
  </si>
  <si>
    <t>DN-5530</t>
  </si>
  <si>
    <t>Fri 17 Oct</t>
  </si>
  <si>
    <t>2 bags torn, photographed</t>
  </si>
  <si>
    <t>Outstanding by line</t>
  </si>
  <si>
    <t>Item</t>
  </si>
  <si>
    <t>Ordered</t>
  </si>
  <si>
    <t>Accepted to date</t>
  </si>
  <si>
    <t>Outstanding</t>
  </si>
  <si>
    <t>Accepted value</t>
  </si>
  <si>
    <t>Accepted value, before delivery and tax</t>
  </si>
  <si>
    <t>Pay the bill for accepted quantities. Anything outstanding stays open on the order until it arrives or the order is revised.</t>
  </si>
  <si>
    <t>Purchase order log</t>
  </si>
  <si>
    <t>PO no.</t>
  </si>
  <si>
    <t>Rev</t>
  </si>
  <si>
    <t>Project</t>
  </si>
  <si>
    <t>Phase</t>
  </si>
  <si>
    <t>Requisition</t>
  </si>
  <si>
    <t>Needed by</t>
  </si>
  <si>
    <t>Status</t>
  </si>
  <si>
    <t>Bill no.</t>
  </si>
  <si>
    <t>Notes</t>
  </si>
  <si>
    <t>PO-0207</t>
  </si>
  <si>
    <t>Hillside House</t>
  </si>
  <si>
    <t>Structure</t>
  </si>
  <si>
    <t>Supplier A</t>
  </si>
  <si>
    <t>Replaced by Rev 1</t>
  </si>
  <si>
    <t>Sample row</t>
  </si>
  <si>
    <t>Wed 15 Oct</t>
  </si>
  <si>
    <t>Part delivered · 2 bags open</t>
  </si>
  <si>
    <t>Cement 94 → 114 bags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</si>
</sst>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%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  <font>
      <family val="2"/>
      <scheme val="minor"/>
      <i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8">
    <xf/>
    <xf fontId="1" applyFont="1"/>
    <xf fontId="2" applyFont="1" fillId="2" applyFill="1" applyAlignment="1">
      <alignment wrapText="1"/>
    </xf>
    <xf numFmtId="100" applyNumberFormat="1"/>
    <xf fontId="2" applyFont="1"/>
    <xf numFmtId="101" applyNumberFormat="1"/>
    <xf numFmtId="100" applyNumberFormat="1" fontId="2" applyFont="1"/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0" customWidth="1"/>
    <col min="2" max="2" width="44" customWidth="1"/>
    <col min="3" max="3" width="8" customWidth="1"/>
    <col min="4" max="4" width="11" customWidth="1"/>
    <col min="5" max="5" width="11" customWidth="1"/>
    <col min="6" max="6" width="13" customWidth="1"/>
  </cols>
  <sheetData>
    <row r="1">
      <c r="A1" s="1" t="s">
        <v>0</v>
      </c>
    </row>
    <row r="2">
      <c r="A2" t="s">
        <v>1</v>
      </c>
      <c r="B2" t="s">
        <v>2</v>
      </c>
    </row>
    <row r="3">
      <c r="A3" t="s">
        <v>3</v>
      </c>
      <c r="B3">
        <v>1</v>
      </c>
      <c r="C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 t="s">
        <v>15</v>
      </c>
      <c r="B9" t="s">
        <v>16</v>
      </c>
    </row>
    <row r="10">
      <c r="A10" t="s">
        <v>17</v>
      </c>
      <c r="B10" t="s">
        <v>18</v>
      </c>
    </row>
    <row r="11">
      <c r="A11" t="s">
        <v>19</v>
      </c>
      <c r="B11" t="s">
        <v>20</v>
      </c>
    </row>
    <row r="12">
      <c r="A12" t="s">
        <v>21</v>
      </c>
      <c r="B12" t="s">
        <v>22</v>
      </c>
    </row>
    <row r="13">
      <c r="A13" t="s">
        <v>23</v>
      </c>
      <c r="B13" t="s">
        <v>24</v>
      </c>
    </row>
    <row r="14"/>
    <row r="15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29</v>
      </c>
      <c r="F15" s="2" t="s">
        <v>30</v>
      </c>
    </row>
    <row r="16">
      <c r="A16">
        <v>1</v>
      </c>
      <c r="B16" t="s">
        <v>31</v>
      </c>
      <c r="C16" t="s">
        <v>32</v>
      </c>
      <c r="D16">
        <v>114</v>
      </c>
      <c r="E16" s="3">
        <v>9.4</v>
      </c>
      <c r="F16" s="3">
        <f>IF(OR(D16="",E16=""),"",D16*E16)</f>
      </c>
    </row>
    <row r="17">
      <c r="A17">
        <v>2</v>
      </c>
      <c r="B17" t="s">
        <v>33</v>
      </c>
      <c r="C17" t="s">
        <v>34</v>
      </c>
      <c r="D17">
        <v>1.5</v>
      </c>
      <c r="E17" s="3">
        <v>770</v>
      </c>
      <c r="F17" s="3">
        <f>IF(OR(D17="",E17=""),"",D17*E17)</f>
      </c>
    </row>
    <row r="18">
      <c r="A18">
        <v>3</v>
      </c>
      <c r="B18" t="s">
        <v>35</v>
      </c>
      <c r="C18" t="s">
        <v>34</v>
      </c>
      <c r="D18">
        <v>0.6</v>
      </c>
      <c r="E18" s="3">
        <v>780</v>
      </c>
      <c r="F18" s="3">
        <f>IF(OR(D18="",E18=""),"",D18*E18)</f>
      </c>
    </row>
    <row r="19">
      <c r="A19">
        <v>4</v>
      </c>
      <c r="B19" t="s">
        <v>36</v>
      </c>
      <c r="C19" t="s">
        <v>37</v>
      </c>
      <c r="D19">
        <v>15</v>
      </c>
      <c r="E19" s="3">
        <v>1.6</v>
      </c>
      <c r="F19" s="3">
        <f>IF(OR(D19="",E19=""),"",D19*E19)</f>
      </c>
    </row>
    <row r="20">
      <c r="A20">
        <v>5</v>
      </c>
      <c r="F20" s="3">
        <f>IF(OR(D20="",E20=""),"",D20*E20)</f>
      </c>
    </row>
    <row r="21">
      <c r="A21">
        <v>6</v>
      </c>
      <c r="F21" s="3">
        <f>IF(OR(D21="",E21=""),"",D21*E21)</f>
      </c>
    </row>
    <row r="22">
      <c r="A22">
        <v>7</v>
      </c>
      <c r="F22" s="3">
        <f>IF(OR(D22="",E22=""),"",D22*E22)</f>
      </c>
    </row>
    <row r="23">
      <c r="A23">
        <v>8</v>
      </c>
      <c r="F23" s="3">
        <f>IF(OR(D23="",E23=""),"",D23*E23)</f>
      </c>
    </row>
    <row r="24">
      <c r="A24">
        <v>9</v>
      </c>
      <c r="F24" s="3">
        <f>IF(OR(D24="",E24=""),"",D24*E24)</f>
      </c>
    </row>
    <row r="25">
      <c r="A25">
        <v>10</v>
      </c>
      <c r="F25" s="3">
        <f>IF(OR(D25="",E25=""),"",D25*E25)</f>
      </c>
    </row>
    <row r="26">
      <c r="A26">
        <v>11</v>
      </c>
      <c r="F26" s="3">
        <f>IF(OR(D26="",E26=""),"",D26*E26)</f>
      </c>
    </row>
    <row r="27">
      <c r="A27">
        <v>12</v>
      </c>
      <c r="F27" s="3">
        <f>IF(OR(D27="",E27=""),"",D27*E27)</f>
      </c>
    </row>
    <row r="28">
      <c r="A28" s="4" t="s">
        <v>38</v>
      </c>
      <c r="F28" s="3">
        <f>SUM(F16:F27)</f>
      </c>
    </row>
    <row r="29">
      <c r="A29" t="s">
        <v>39</v>
      </c>
      <c r="F29" s="3">
        <v>45</v>
      </c>
    </row>
    <row r="30">
      <c r="A30" t="s">
        <v>40</v>
      </c>
      <c r="F30" s="3">
        <f>F28+F29</f>
      </c>
    </row>
    <row r="31">
      <c r="A31" t="s">
        <v>41</v>
      </c>
      <c r="F31" s="5">
        <v>0.05</v>
      </c>
    </row>
    <row r="32">
      <c r="A32" t="s">
        <v>42</v>
      </c>
      <c r="F32" s="3">
        <f>ROUND(F30*F31,2)</f>
      </c>
    </row>
    <row r="33">
      <c r="A33" s="4" t="s">
        <v>43</v>
      </c>
      <c r="F33" s="6">
        <f>F30+F32</f>
      </c>
    </row>
    <row r="34"/>
    <row r="35">
      <c r="A35" t="s">
        <v>44</v>
      </c>
    </row>
    <row r="36">
      <c r="B36" t="s">
        <v>45</v>
      </c>
    </row>
    <row r="37">
      <c r="B37" t="s">
        <v>46</v>
      </c>
    </row>
    <row r="38">
      <c r="B38" t="s">
        <v>47</v>
      </c>
    </row>
    <row r="39">
      <c r="B39" t="s">
        <v>48</v>
      </c>
    </row>
    <row r="40">
      <c r="B40" t="s">
        <v>49</v>
      </c>
    </row>
    <row r="41"/>
    <row r="42">
      <c r="A42" t="s">
        <v>50</v>
      </c>
    </row>
    <row r="43">
      <c r="A43" t="s">
        <v>51</v>
      </c>
    </row>
    <row r="44"/>
    <row r="45">
      <c r="A45" s="7" t="s">
        <v>52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2" xSplit="0" topLeftCell="A3" activePane="bottomRight" state="frozen"/>
    </sheetView>
  </sheetViews>
  <cols>
    <col min="1" max="1" width="14" customWidth="1"/>
    <col min="2" max="2" width="40" customWidth="1"/>
    <col min="3" max="3" width="10" customWidth="1"/>
    <col min="4" max="4" width="16" customWidth="1"/>
    <col min="5" max="5" width="13" customWidth="1"/>
    <col min="6" max="6" width="15" customWidth="1"/>
    <col min="7" max="7" width="28" customWidth="1"/>
  </cols>
  <sheetData>
    <row r="1">
      <c r="A1" s="1" t="s">
        <v>53</v>
      </c>
    </row>
    <row r="2">
      <c r="A2" s="2" t="s">
        <v>54</v>
      </c>
      <c r="B2" s="2" t="s">
        <v>55</v>
      </c>
      <c r="C2" s="2" t="s">
        <v>56</v>
      </c>
      <c r="D2" s="2" t="s">
        <v>57</v>
      </c>
      <c r="E2" s="2" t="s">
        <v>58</v>
      </c>
      <c r="F2" s="2" t="s">
        <v>59</v>
      </c>
      <c r="G2" s="2" t="s">
        <v>60</v>
      </c>
    </row>
    <row r="3">
      <c r="A3" t="s">
        <v>61</v>
      </c>
      <c r="B3" t="s">
        <v>62</v>
      </c>
      <c r="C3">
        <v>1</v>
      </c>
      <c r="D3">
        <v>60</v>
      </c>
      <c r="E3">
        <v>0</v>
      </c>
      <c r="F3">
        <f>IF(D3="","",D3-N(E3))</f>
      </c>
    </row>
    <row r="4">
      <c r="A4" t="s">
        <v>61</v>
      </c>
      <c r="B4" t="s">
        <v>62</v>
      </c>
      <c r="C4">
        <v>2</v>
      </c>
      <c r="D4">
        <v>1.5</v>
      </c>
      <c r="E4">
        <v>0</v>
      </c>
      <c r="F4">
        <f>IF(D4="","",D4-N(E4))</f>
      </c>
    </row>
    <row r="5">
      <c r="A5" t="s">
        <v>61</v>
      </c>
      <c r="B5" t="s">
        <v>62</v>
      </c>
      <c r="C5">
        <v>4</v>
      </c>
      <c r="D5">
        <v>15</v>
      </c>
      <c r="E5">
        <v>0</v>
      </c>
      <c r="F5">
        <f>IF(D5="","",D5-N(E5))</f>
      </c>
    </row>
    <row r="6">
      <c r="A6" t="s">
        <v>63</v>
      </c>
      <c r="B6" t="s">
        <v>64</v>
      </c>
      <c r="C6">
        <v>1</v>
      </c>
      <c r="D6">
        <v>54</v>
      </c>
      <c r="E6">
        <v>2</v>
      </c>
      <c r="F6">
        <f>IF(D6="","",D6-N(E6))</f>
      </c>
      <c r="G6" t="s">
        <v>65</v>
      </c>
    </row>
    <row r="7">
      <c r="A7" t="s">
        <v>63</v>
      </c>
      <c r="B7" t="s">
        <v>64</v>
      </c>
      <c r="C7">
        <v>3</v>
      </c>
      <c r="D7">
        <v>0.6</v>
      </c>
      <c r="E7">
        <v>0</v>
      </c>
      <c r="F7">
        <f>IF(D7="","",D7-N(E7))</f>
      </c>
    </row>
    <row r="8">
      <c r="F8">
        <f>IF(D8="","",D8-N(E8))</f>
      </c>
    </row>
    <row r="9">
      <c r="F9">
        <f>IF(D9="","",D9-N(E9))</f>
      </c>
    </row>
    <row r="10">
      <c r="F10">
        <f>IF(D10="","",D10-N(E10))</f>
      </c>
    </row>
    <row r="11">
      <c r="F11">
        <f>IF(D11="","",D11-N(E11))</f>
      </c>
    </row>
    <row r="12">
      <c r="F12">
        <f>IF(D12="","",D12-N(E12))</f>
      </c>
    </row>
    <row r="13">
      <c r="F13">
        <f>IF(D13="","",D13-N(E13))</f>
      </c>
    </row>
    <row r="14">
      <c r="F14">
        <f>IF(D14="","",D14-N(E14))</f>
      </c>
    </row>
    <row r="15">
      <c r="F15">
        <f>IF(D15="","",D15-N(E15))</f>
      </c>
    </row>
    <row r="16">
      <c r="F16">
        <f>IF(D16="","",D16-N(E16))</f>
      </c>
    </row>
    <row r="17">
      <c r="F17">
        <f>IF(D17="","",D17-N(E17))</f>
      </c>
    </row>
    <row r="18">
      <c r="F18">
        <f>IF(D18="","",D18-N(E18))</f>
      </c>
    </row>
    <row r="19">
      <c r="F19">
        <f>IF(D19="","",D19-N(E19))</f>
      </c>
    </row>
    <row r="20">
      <c r="F20">
        <f>IF(D20="","",D20-N(E20))</f>
      </c>
    </row>
    <row r="21">
      <c r="F21">
        <f>IF(D21="","",D21-N(E21))</f>
      </c>
    </row>
    <row r="22">
      <c r="F22">
        <f>IF(D22="","",D22-N(E22))</f>
      </c>
    </row>
    <row r="23">
      <c r="F23">
        <f>IF(D23="","",D23-N(E23))</f>
      </c>
    </row>
    <row r="24">
      <c r="F24">
        <f>IF(D24="","",D24-N(E24))</f>
      </c>
    </row>
    <row r="25">
      <c r="F25">
        <f>IF(D25="","",D25-N(E25))</f>
      </c>
    </row>
    <row r="26">
      <c r="F26">
        <f>IF(D26="","",D26-N(E26))</f>
      </c>
    </row>
    <row r="27">
      <c r="F27">
        <f>IF(D27="","",D27-N(E27))</f>
      </c>
    </row>
    <row r="28">
      <c r="F28">
        <f>IF(D28="","",D28-N(E28))</f>
      </c>
    </row>
    <row r="29">
      <c r="F29">
        <f>IF(D29="","",D29-N(E29))</f>
      </c>
    </row>
    <row r="30">
      <c r="F30">
        <f>IF(D30="","",D30-N(E30))</f>
      </c>
    </row>
    <row r="31">
      <c r="F31">
        <f>IF(D31="","",D31-N(E31))</f>
      </c>
    </row>
    <row r="32">
      <c r="F32">
        <f>IF(D32="","",D32-N(E32))</f>
      </c>
    </row>
    <row r="33">
      <c r="F33">
        <f>IF(D33="","",D33-N(E33))</f>
      </c>
    </row>
    <row r="34">
      <c r="F34">
        <f>IF(D34="","",D34-N(E34))</f>
      </c>
    </row>
    <row r="35">
      <c r="F35">
        <f>IF(D35="","",D35-N(E35))</f>
      </c>
    </row>
    <row r="36">
      <c r="F36">
        <f>IF(D36="","",D36-N(E36))</f>
      </c>
    </row>
    <row r="37">
      <c r="F37">
        <f>IF(D37="","",D37-N(E37))</f>
      </c>
    </row>
    <row r="38">
      <c r="F38">
        <f>IF(D38="","",D38-N(E38))</f>
      </c>
    </row>
    <row r="39">
      <c r="F39">
        <f>IF(D39="","",D39-N(E39))</f>
      </c>
    </row>
    <row r="40">
      <c r="F40">
        <f>IF(D40="","",D40-N(E40))</f>
      </c>
    </row>
    <row r="41">
      <c r="F41">
        <f>IF(D41="","",D41-N(E41))</f>
      </c>
    </row>
    <row r="42">
      <c r="F42">
        <f>IF(D42="","",D42-N(E42))</f>
      </c>
    </row>
    <row r="43"/>
    <row r="44">
      <c r="A44" s="1" t="s">
        <v>66</v>
      </c>
    </row>
    <row r="45">
      <c r="A45" s="2" t="s">
        <v>56</v>
      </c>
      <c r="B45" s="2" t="s">
        <v>67</v>
      </c>
      <c r="C45" s="2" t="s">
        <v>68</v>
      </c>
      <c r="D45" s="2" t="s">
        <v>69</v>
      </c>
      <c r="E45" s="2" t="s">
        <v>70</v>
      </c>
      <c r="F45" s="2" t="s">
        <v>71</v>
      </c>
    </row>
    <row r="46">
      <c r="A46">
        <v>1</v>
      </c>
      <c r="B46">
        <f>IF('Purchase order'!B16="","",'Purchase order'!B16)</f>
      </c>
      <c r="C46">
        <f>IF('Purchase order'!D16="","",'Purchase order'!D16)</f>
      </c>
      <c r="D46">
        <f>IF(C46="","",SUMIFS($F$3:$F$42,$C$3:$C$42,A46))</f>
      </c>
      <c r="E46">
        <f>IF(C46="","",C46-D46)</f>
      </c>
      <c r="F46" s="3">
        <f>IF(C46="","",D46*'Purchase order'!E16)</f>
      </c>
    </row>
    <row r="47">
      <c r="A47">
        <v>2</v>
      </c>
      <c r="B47">
        <f>IF('Purchase order'!B17="","",'Purchase order'!B17)</f>
      </c>
      <c r="C47">
        <f>IF('Purchase order'!D17="","",'Purchase order'!D17)</f>
      </c>
      <c r="D47">
        <f>IF(C47="","",SUMIFS($F$3:$F$42,$C$3:$C$42,A47))</f>
      </c>
      <c r="E47">
        <f>IF(C47="","",C47-D47)</f>
      </c>
      <c r="F47" s="3">
        <f>IF(C47="","",D47*'Purchase order'!E17)</f>
      </c>
    </row>
    <row r="48">
      <c r="A48">
        <v>3</v>
      </c>
      <c r="B48">
        <f>IF('Purchase order'!B18="","",'Purchase order'!B18)</f>
      </c>
      <c r="C48">
        <f>IF('Purchase order'!D18="","",'Purchase order'!D18)</f>
      </c>
      <c r="D48">
        <f>IF(C48="","",SUMIFS($F$3:$F$42,$C$3:$C$42,A48))</f>
      </c>
      <c r="E48">
        <f>IF(C48="","",C48-D48)</f>
      </c>
      <c r="F48" s="3">
        <f>IF(C48="","",D48*'Purchase order'!E18)</f>
      </c>
    </row>
    <row r="49">
      <c r="A49">
        <v>4</v>
      </c>
      <c r="B49">
        <f>IF('Purchase order'!B19="","",'Purchase order'!B19)</f>
      </c>
      <c r="C49">
        <f>IF('Purchase order'!D19="","",'Purchase order'!D19)</f>
      </c>
      <c r="D49">
        <f>IF(C49="","",SUMIFS($F$3:$F$42,$C$3:$C$42,A49))</f>
      </c>
      <c r="E49">
        <f>IF(C49="","",C49-D49)</f>
      </c>
      <c r="F49" s="3">
        <f>IF(C49="","",D49*'Purchase order'!E19)</f>
      </c>
    </row>
    <row r="50">
      <c r="A50">
        <v>5</v>
      </c>
      <c r="B50">
        <f>IF('Purchase order'!B20="","",'Purchase order'!B20)</f>
      </c>
      <c r="C50">
        <f>IF('Purchase order'!D20="","",'Purchase order'!D20)</f>
      </c>
      <c r="D50">
        <f>IF(C50="","",SUMIFS($F$3:$F$42,$C$3:$C$42,A50))</f>
      </c>
      <c r="E50">
        <f>IF(C50="","",C50-D50)</f>
      </c>
      <c r="F50" s="3">
        <f>IF(C50="","",D50*'Purchase order'!E20)</f>
      </c>
    </row>
    <row r="51">
      <c r="A51">
        <v>6</v>
      </c>
      <c r="B51">
        <f>IF('Purchase order'!B21="","",'Purchase order'!B21)</f>
      </c>
      <c r="C51">
        <f>IF('Purchase order'!D21="","",'Purchase order'!D21)</f>
      </c>
      <c r="D51">
        <f>IF(C51="","",SUMIFS($F$3:$F$42,$C$3:$C$42,A51))</f>
      </c>
      <c r="E51">
        <f>IF(C51="","",C51-D51)</f>
      </c>
      <c r="F51" s="3">
        <f>IF(C51="","",D51*'Purchase order'!E21)</f>
      </c>
    </row>
    <row r="52">
      <c r="A52">
        <v>7</v>
      </c>
      <c r="B52">
        <f>IF('Purchase order'!B22="","",'Purchase order'!B22)</f>
      </c>
      <c r="C52">
        <f>IF('Purchase order'!D22="","",'Purchase order'!D22)</f>
      </c>
      <c r="D52">
        <f>IF(C52="","",SUMIFS($F$3:$F$42,$C$3:$C$42,A52))</f>
      </c>
      <c r="E52">
        <f>IF(C52="","",C52-D52)</f>
      </c>
      <c r="F52" s="3">
        <f>IF(C52="","",D52*'Purchase order'!E22)</f>
      </c>
    </row>
    <row r="53">
      <c r="A53">
        <v>8</v>
      </c>
      <c r="B53">
        <f>IF('Purchase order'!B23="","",'Purchase order'!B23)</f>
      </c>
      <c r="C53">
        <f>IF('Purchase order'!D23="","",'Purchase order'!D23)</f>
      </c>
      <c r="D53">
        <f>IF(C53="","",SUMIFS($F$3:$F$42,$C$3:$C$42,A53))</f>
      </c>
      <c r="E53">
        <f>IF(C53="","",C53-D53)</f>
      </c>
      <c r="F53" s="3">
        <f>IF(C53="","",D53*'Purchase order'!E23)</f>
      </c>
    </row>
    <row r="54">
      <c r="A54">
        <v>9</v>
      </c>
      <c r="B54">
        <f>IF('Purchase order'!B24="","",'Purchase order'!B24)</f>
      </c>
      <c r="C54">
        <f>IF('Purchase order'!D24="","",'Purchase order'!D24)</f>
      </c>
      <c r="D54">
        <f>IF(C54="","",SUMIFS($F$3:$F$42,$C$3:$C$42,A54))</f>
      </c>
      <c r="E54">
        <f>IF(C54="","",C54-D54)</f>
      </c>
      <c r="F54" s="3">
        <f>IF(C54="","",D54*'Purchase order'!E24)</f>
      </c>
    </row>
    <row r="55">
      <c r="A55">
        <v>10</v>
      </c>
      <c r="B55">
        <f>IF('Purchase order'!B25="","",'Purchase order'!B25)</f>
      </c>
      <c r="C55">
        <f>IF('Purchase order'!D25="","",'Purchase order'!D25)</f>
      </c>
      <c r="D55">
        <f>IF(C55="","",SUMIFS($F$3:$F$42,$C$3:$C$42,A55))</f>
      </c>
      <c r="E55">
        <f>IF(C55="","",C55-D55)</f>
      </c>
      <c r="F55" s="3">
        <f>IF(C55="","",D55*'Purchase order'!E25)</f>
      </c>
    </row>
    <row r="56">
      <c r="A56">
        <v>11</v>
      </c>
      <c r="B56">
        <f>IF('Purchase order'!B26="","",'Purchase order'!B26)</f>
      </c>
      <c r="C56">
        <f>IF('Purchase order'!D26="","",'Purchase order'!D26)</f>
      </c>
      <c r="D56">
        <f>IF(C56="","",SUMIFS($F$3:$F$42,$C$3:$C$42,A56))</f>
      </c>
      <c r="E56">
        <f>IF(C56="","",C56-D56)</f>
      </c>
      <c r="F56" s="3">
        <f>IF(C56="","",D56*'Purchase order'!E26)</f>
      </c>
    </row>
    <row r="57">
      <c r="A57">
        <v>12</v>
      </c>
      <c r="B57">
        <f>IF('Purchase order'!B27="","",'Purchase order'!B27)</f>
      </c>
      <c r="C57">
        <f>IF('Purchase order'!D27="","",'Purchase order'!D27)</f>
      </c>
      <c r="D57">
        <f>IF(C57="","",SUMIFS($F$3:$F$42,$C$3:$C$42,A57))</f>
      </c>
      <c r="E57">
        <f>IF(C57="","",C57-D57)</f>
      </c>
      <c r="F57" s="3">
        <f>IF(C57="","",D57*'Purchase order'!E27)</f>
      </c>
    </row>
    <row r="58">
      <c r="A58" s="4" t="s">
        <v>72</v>
      </c>
      <c r="F58" s="3">
        <f>SUM(F46:F57)</f>
      </c>
    </row>
    <row r="59"/>
    <row r="60">
      <c r="A60" s="7" t="s">
        <v>73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2" xSplit="0" topLeftCell="A3" activePane="bottomRight" state="frozen"/>
    </sheetView>
  </sheetViews>
  <cols>
    <col min="1" max="1" width="10" customWidth="1"/>
    <col min="2" max="2" width="6" customWidth="1"/>
    <col min="3" max="3" width="12" customWidth="1"/>
    <col min="4" max="4" width="16" customWidth="1"/>
    <col min="5" max="5" width="12" customWidth="1"/>
    <col min="6" max="6" width="14" customWidth="1"/>
    <col min="7" max="7" width="12" customWidth="1"/>
    <col min="8" max="8" width="12" customWidth="1"/>
    <col min="9" max="9" width="12" customWidth="1"/>
    <col min="10" max="10" width="24" customWidth="1"/>
    <col min="11" max="11" width="10" customWidth="1"/>
    <col min="12" max="12" width="22" customWidth="1"/>
  </cols>
  <sheetData>
    <row r="1">
      <c r="A1" s="1" t="s">
        <v>74</v>
      </c>
    </row>
    <row r="2">
      <c r="A2" s="2" t="s">
        <v>75</v>
      </c>
      <c r="B2" s="2" t="s">
        <v>76</v>
      </c>
      <c r="C2" s="2" t="s">
        <v>55</v>
      </c>
      <c r="D2" s="2" t="s">
        <v>77</v>
      </c>
      <c r="E2" s="2" t="s">
        <v>78</v>
      </c>
      <c r="F2" s="2" t="s">
        <v>13</v>
      </c>
      <c r="G2" s="2" t="s">
        <v>79</v>
      </c>
      <c r="H2" s="2" t="s">
        <v>43</v>
      </c>
      <c r="I2" s="2" t="s">
        <v>80</v>
      </c>
      <c r="J2" s="2" t="s">
        <v>81</v>
      </c>
      <c r="K2" s="2" t="s">
        <v>82</v>
      </c>
      <c r="L2" s="2" t="s">
        <v>83</v>
      </c>
    </row>
    <row r="3">
      <c r="A3" t="s">
        <v>84</v>
      </c>
      <c r="B3">
        <v>0</v>
      </c>
      <c r="C3" t="s">
        <v>6</v>
      </c>
      <c r="D3" t="s">
        <v>85</v>
      </c>
      <c r="E3" t="s">
        <v>86</v>
      </c>
      <c r="F3" t="s">
        <v>87</v>
      </c>
      <c r="G3" t="s">
        <v>12</v>
      </c>
      <c r="H3" s="3">
        <v>2704.38</v>
      </c>
      <c r="I3" t="s">
        <v>62</v>
      </c>
      <c r="J3" t="s">
        <v>88</v>
      </c>
      <c r="L3" t="s">
        <v>89</v>
      </c>
    </row>
    <row r="4">
      <c r="A4" t="s">
        <v>84</v>
      </c>
      <c r="B4">
        <v>1</v>
      </c>
      <c r="C4" t="s">
        <v>90</v>
      </c>
      <c r="D4" t="s">
        <v>85</v>
      </c>
      <c r="E4" t="s">
        <v>86</v>
      </c>
      <c r="F4" t="s">
        <v>87</v>
      </c>
      <c r="G4" t="s">
        <v>12</v>
      </c>
      <c r="H4" s="3">
        <v>2901.78</v>
      </c>
      <c r="I4" t="s">
        <v>62</v>
      </c>
      <c r="J4" t="s">
        <v>91</v>
      </c>
      <c r="L4" t="s">
        <v>92</v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</sheetData>
</worksheet>
</file>